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Sheet1" sheetId="1" r:id="rId1"/>
    <sheet name="Chart1" sheetId="2" r:id="rId2"/>
  </sheet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7" i="1" l="1"/>
  <c r="J27" i="1"/>
  <c r="I27" i="1"/>
  <c r="H27" i="1"/>
  <c r="G27" i="1"/>
  <c r="F27" i="1"/>
  <c r="E27" i="1"/>
  <c r="D27" i="1"/>
  <c r="C27" i="1"/>
  <c r="C51" i="1" s="1"/>
  <c r="B27" i="1"/>
  <c r="B51" i="1" s="1"/>
  <c r="K26" i="1"/>
  <c r="J26" i="1"/>
  <c r="I26" i="1"/>
  <c r="I38" i="1" s="1"/>
  <c r="H26" i="1"/>
  <c r="H38" i="1" s="1"/>
  <c r="G26" i="1"/>
  <c r="F26" i="1"/>
  <c r="E26" i="1"/>
  <c r="E38" i="1" s="1"/>
  <c r="D26" i="1"/>
  <c r="D38" i="1" s="1"/>
  <c r="C26" i="1"/>
  <c r="B26" i="1"/>
  <c r="B50" i="1" s="1"/>
  <c r="K25" i="1"/>
  <c r="J25" i="1"/>
  <c r="I25" i="1"/>
  <c r="H25" i="1"/>
  <c r="G25" i="1"/>
  <c r="F25" i="1"/>
  <c r="E25" i="1"/>
  <c r="D25" i="1"/>
  <c r="C25" i="1"/>
  <c r="C43" i="1" s="1"/>
  <c r="B25" i="1"/>
  <c r="B49" i="1" s="1"/>
  <c r="K22" i="1"/>
  <c r="J22" i="1"/>
  <c r="I22" i="1"/>
  <c r="H22" i="1"/>
  <c r="G22" i="1"/>
  <c r="F22" i="1"/>
  <c r="E22" i="1"/>
  <c r="D22" i="1"/>
  <c r="C22" i="1"/>
  <c r="K21" i="1"/>
  <c r="J21" i="1"/>
  <c r="I21" i="1"/>
  <c r="H21" i="1"/>
  <c r="G21" i="1"/>
  <c r="F21" i="1"/>
  <c r="E21" i="1"/>
  <c r="D21" i="1"/>
  <c r="C21" i="1"/>
  <c r="K20" i="1"/>
  <c r="J20" i="1"/>
  <c r="I20" i="1"/>
  <c r="H20" i="1"/>
  <c r="G20" i="1"/>
  <c r="F20" i="1"/>
  <c r="E20" i="1"/>
  <c r="D20" i="1"/>
  <c r="C20" i="1"/>
  <c r="I17" i="1"/>
  <c r="H17" i="1"/>
  <c r="G17" i="1"/>
  <c r="F17" i="1"/>
  <c r="E17" i="1"/>
  <c r="D17" i="1"/>
  <c r="C17" i="1"/>
  <c r="B17" i="1"/>
  <c r="K11" i="1"/>
  <c r="J11" i="1"/>
  <c r="I11" i="1"/>
  <c r="H11" i="1"/>
  <c r="G11" i="1"/>
  <c r="F11" i="1"/>
  <c r="E11" i="1"/>
  <c r="D11" i="1"/>
  <c r="C11" i="1"/>
  <c r="K10" i="1"/>
  <c r="J10" i="1"/>
  <c r="I10" i="1"/>
  <c r="H10" i="1"/>
  <c r="G10" i="1"/>
  <c r="F10" i="1"/>
  <c r="E10" i="1"/>
  <c r="D10" i="1"/>
  <c r="C10" i="1"/>
  <c r="K9" i="1"/>
  <c r="J9" i="1"/>
  <c r="I9" i="1"/>
  <c r="H9" i="1"/>
  <c r="G9" i="1"/>
  <c r="F9" i="1"/>
  <c r="E9" i="1"/>
  <c r="D9" i="1"/>
  <c r="C9" i="1"/>
  <c r="I6" i="1"/>
  <c r="H6" i="1"/>
  <c r="G6" i="1"/>
  <c r="F6" i="1"/>
  <c r="E6" i="1"/>
  <c r="D6" i="1"/>
  <c r="C6" i="1"/>
  <c r="B6" i="1"/>
  <c r="K1" i="1"/>
  <c r="K48" i="1" s="1"/>
  <c r="J1" i="1"/>
  <c r="J48" i="1" s="1"/>
  <c r="I1" i="1"/>
  <c r="I48" i="1" s="1"/>
  <c r="H1" i="1"/>
  <c r="H48" i="1" s="1"/>
  <c r="G1" i="1"/>
  <c r="G48" i="1" s="1"/>
  <c r="F1" i="1"/>
  <c r="F48" i="1" s="1"/>
  <c r="E1" i="1"/>
  <c r="E48" i="1" s="1"/>
  <c r="D1" i="1"/>
  <c r="D48" i="1" s="1"/>
  <c r="C1" i="1"/>
  <c r="C48" i="1" s="1"/>
  <c r="B1" i="1"/>
  <c r="B48" i="1" s="1"/>
  <c r="D43" i="1" l="1"/>
  <c r="H43" i="1"/>
  <c r="F50" i="1"/>
  <c r="J50" i="1"/>
  <c r="D51" i="1"/>
  <c r="H51" i="1"/>
  <c r="E49" i="1"/>
  <c r="I49" i="1"/>
  <c r="C50" i="1"/>
  <c r="G50" i="1"/>
  <c r="K50" i="1"/>
  <c r="E51" i="1"/>
  <c r="I51" i="1"/>
  <c r="F43" i="1"/>
  <c r="J43" i="1"/>
  <c r="F45" i="1"/>
  <c r="J45" i="1"/>
  <c r="G43" i="1"/>
  <c r="K43" i="1"/>
  <c r="G51" i="1"/>
  <c r="K51" i="1"/>
  <c r="B28" i="1"/>
  <c r="B52" i="1" s="1"/>
  <c r="F28" i="1"/>
  <c r="J28" i="1"/>
  <c r="E31" i="1"/>
  <c r="I31" i="1"/>
  <c r="D32" i="1"/>
  <c r="H32" i="1"/>
  <c r="C33" i="1"/>
  <c r="G33" i="1"/>
  <c r="K33" i="1"/>
  <c r="F37" i="1"/>
  <c r="J37" i="1"/>
  <c r="F38" i="1"/>
  <c r="J38" i="1"/>
  <c r="F39" i="1"/>
  <c r="J39" i="1"/>
  <c r="E43" i="1"/>
  <c r="I43" i="1"/>
  <c r="D44" i="1"/>
  <c r="H44" i="1"/>
  <c r="C45" i="1"/>
  <c r="G45" i="1"/>
  <c r="K45" i="1"/>
  <c r="F49" i="1"/>
  <c r="J49" i="1"/>
  <c r="D50" i="1"/>
  <c r="H50" i="1"/>
  <c r="F51" i="1"/>
  <c r="J51" i="1"/>
  <c r="C28" i="1"/>
  <c r="G28" i="1"/>
  <c r="K28" i="1"/>
  <c r="F31" i="1"/>
  <c r="J31" i="1"/>
  <c r="E32" i="1"/>
  <c r="I32" i="1"/>
  <c r="D33" i="1"/>
  <c r="H33" i="1"/>
  <c r="G37" i="1"/>
  <c r="K37" i="1"/>
  <c r="G38" i="1"/>
  <c r="K38" i="1"/>
  <c r="G39" i="1"/>
  <c r="K39" i="1"/>
  <c r="E44" i="1"/>
  <c r="I44" i="1"/>
  <c r="D45" i="1"/>
  <c r="H45" i="1"/>
  <c r="C49" i="1"/>
  <c r="G49" i="1"/>
  <c r="K49" i="1"/>
  <c r="E50" i="1"/>
  <c r="I50" i="1"/>
  <c r="D28" i="1"/>
  <c r="H28" i="1"/>
  <c r="C31" i="1"/>
  <c r="G31" i="1"/>
  <c r="K31" i="1"/>
  <c r="F32" i="1"/>
  <c r="J32" i="1"/>
  <c r="E33" i="1"/>
  <c r="I33" i="1"/>
  <c r="D37" i="1"/>
  <c r="H37" i="1"/>
  <c r="D39" i="1"/>
  <c r="H39" i="1"/>
  <c r="F44" i="1"/>
  <c r="J44" i="1"/>
  <c r="E45" i="1"/>
  <c r="I45" i="1"/>
  <c r="D49" i="1"/>
  <c r="H49" i="1"/>
  <c r="E28" i="1"/>
  <c r="I28" i="1"/>
  <c r="D31" i="1"/>
  <c r="H31" i="1"/>
  <c r="C32" i="1"/>
  <c r="G32" i="1"/>
  <c r="K32" i="1"/>
  <c r="F33" i="1"/>
  <c r="J33" i="1"/>
  <c r="E37" i="1"/>
  <c r="I37" i="1"/>
  <c r="E39" i="1"/>
  <c r="I39" i="1"/>
  <c r="C44" i="1"/>
  <c r="G44" i="1"/>
  <c r="K44" i="1"/>
  <c r="D46" i="1" l="1"/>
  <c r="D40" i="1"/>
  <c r="D34" i="1"/>
  <c r="D52" i="1"/>
  <c r="C52" i="1"/>
  <c r="C46" i="1"/>
  <c r="C34" i="1"/>
  <c r="F52" i="1"/>
  <c r="F46" i="1"/>
  <c r="F40" i="1"/>
  <c r="F34" i="1"/>
  <c r="K52" i="1"/>
  <c r="K46" i="1"/>
  <c r="K40" i="1"/>
  <c r="K34" i="1"/>
  <c r="H46" i="1"/>
  <c r="H40" i="1"/>
  <c r="H34" i="1"/>
  <c r="H52" i="1"/>
  <c r="G52" i="1"/>
  <c r="G46" i="1"/>
  <c r="G40" i="1"/>
  <c r="G34" i="1"/>
  <c r="J52" i="1"/>
  <c r="J46" i="1"/>
  <c r="J40" i="1"/>
  <c r="J34" i="1"/>
  <c r="I46" i="1"/>
  <c r="I40" i="1"/>
  <c r="I34" i="1"/>
  <c r="I52" i="1"/>
  <c r="E46" i="1"/>
  <c r="E40" i="1"/>
  <c r="E34" i="1"/>
  <c r="E52" i="1"/>
</calcChain>
</file>

<file path=xl/sharedStrings.xml><?xml version="1.0" encoding="utf-8"?>
<sst xmlns="http://schemas.openxmlformats.org/spreadsheetml/2006/main" count="36" uniqueCount="14">
  <si>
    <t>Morning</t>
  </si>
  <si>
    <t>Bikes</t>
  </si>
  <si>
    <t>Commercial</t>
  </si>
  <si>
    <t>Pivate Cars</t>
  </si>
  <si>
    <t>% Bikes</t>
  </si>
  <si>
    <t>% SO Cars</t>
  </si>
  <si>
    <t>Lunch</t>
  </si>
  <si>
    <t>Total</t>
  </si>
  <si>
    <t>6 Month Change</t>
  </si>
  <si>
    <t>Year Change</t>
  </si>
  <si>
    <t>Total Change</t>
  </si>
  <si>
    <t>Bike</t>
  </si>
  <si>
    <t>Car</t>
  </si>
  <si>
    <t>Bike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</si>
</sst>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 mmm\ yy"/>
    <numFmt numFmtId="165" formatCode="0.0%"/>
    <numFmt numFmtId="166" formatCode="0.0"/>
  </numFmts>
  <fonts count="3" x14ac:knownFonts="1">
    <font>
      <sz val="10"/>
      <color rgb="FF000000"/>
      <name val="Arial"/>
      <charset val="1"/>
    </font>
    <font>
      <b/>
      <sz val="11"/>
      <color theme="1"/>
      <name val="Arial"/>
      <charset val="1"/>
    </font>
    <font>
      <sz val="11"/>
      <color theme="1"/>
      <name val="Arial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1" fillId="0" borderId="0" xfId="0" applyNumberFormat="1" applyFont="1" applyAlignment="1" applyProtection="1"/>
    <xf numFmtId="0" fontId="1" fillId="0" borderId="0" xfId="0" applyFont="1" applyAlignment="1" applyProtection="1"/>
    <xf numFmtId="0" fontId="2" fillId="0" borderId="0" xfId="0" applyFont="1" applyAlignment="1" applyProtection="1"/>
    <xf numFmtId="0" fontId="2" fillId="0" borderId="0" xfId="0" applyFont="1" applyAlignment="1" applyProtection="1">
      <alignment horizontal="right"/>
    </xf>
    <xf numFmtId="165" fontId="2" fillId="0" borderId="0" xfId="0" applyNumberFormat="1" applyFont="1" applyAlignment="1" applyProtection="1"/>
    <xf numFmtId="165" fontId="2" fillId="0" borderId="0" xfId="0" applyNumberFormat="1" applyFont="1" applyAlignment="1" applyProtection="1">
      <alignment horizontal="right"/>
    </xf>
    <xf numFmtId="165" fontId="0" fillId="0" borderId="0" xfId="0" applyNumberFormat="1"/>
    <xf numFmtId="166" fontId="2" fillId="0" borderId="0" xfId="0" applyNumberFormat="1" applyFont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B8B8B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285F4"/>
      <rgbColor rgb="FF33CCCC"/>
      <rgbColor rgb="FF99CC00"/>
      <rgbColor rgb="FFFBBC04"/>
      <rgbColor rgb="FFFF9900"/>
      <rgbColor rgb="FFEA4335"/>
      <rgbColor rgb="FF666699"/>
      <rgbColor rgb="FF969696"/>
      <rgbColor rgb="FF003366"/>
      <rgbColor rgb="FF34A853"/>
      <rgbColor rgb="FF003300"/>
      <rgbColor rgb="FF333300"/>
      <rgbColor rgb="FF993300"/>
      <rgbColor rgb="FF993366"/>
      <rgbColor rgb="FF333399"/>
      <rgbColor rgb="FF1A1A1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Sheet1!$A$49</c:f>
              <c:strCache>
                <c:ptCount val="1"/>
                <c:pt idx="0">
                  <c:v>Bike</c:v>
                </c:pt>
              </c:strCache>
            </c:strRef>
          </c:tx>
          <c:spPr>
            <a:ln w="12600">
              <a:solidFill>
                <a:srgbClr val="4285F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rial"/>
                    <a:ea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Sheet1!$B$48:$K$48</c:f>
              <c:numCache>
                <c:formatCode>d\ mmm\ yy</c:formatCode>
                <c:ptCount val="10"/>
                <c:pt idx="0">
                  <c:v>44317</c:v>
                </c:pt>
                <c:pt idx="1">
                  <c:v>44501</c:v>
                </c:pt>
                <c:pt idx="2">
                  <c:v>44698</c:v>
                </c:pt>
                <c:pt idx="3">
                  <c:v>44873</c:v>
                </c:pt>
                <c:pt idx="4">
                  <c:v>45062</c:v>
                </c:pt>
                <c:pt idx="5">
                  <c:v>45236</c:v>
                </c:pt>
                <c:pt idx="6">
                  <c:v>45426</c:v>
                </c:pt>
                <c:pt idx="7">
                  <c:v>45607</c:v>
                </c:pt>
                <c:pt idx="8">
                  <c:v>45788</c:v>
                </c:pt>
                <c:pt idx="9">
                  <c:v>46154</c:v>
                </c:pt>
              </c:numCache>
            </c:numRef>
          </c:cat>
          <c:val>
            <c:numRef>
              <c:f>Sheet1!$B$49:$K$49</c:f>
              <c:numCache>
                <c:formatCode>0.0</c:formatCode>
                <c:ptCount val="10"/>
                <c:pt idx="0" formatCode="General">
                  <c:v>100</c:v>
                </c:pt>
                <c:pt idx="1">
                  <c:v>93.421052631578945</c:v>
                </c:pt>
                <c:pt idx="2">
                  <c:v>106.57894736842107</c:v>
                </c:pt>
                <c:pt idx="3">
                  <c:v>94.73684210526315</c:v>
                </c:pt>
                <c:pt idx="4">
                  <c:v>98.68421052631578</c:v>
                </c:pt>
                <c:pt idx="5">
                  <c:v>92.10526315789474</c:v>
                </c:pt>
                <c:pt idx="6">
                  <c:v>110.5263157894737</c:v>
                </c:pt>
                <c:pt idx="7">
                  <c:v>125</c:v>
                </c:pt>
                <c:pt idx="8">
                  <c:v>123.68421052631579</c:v>
                </c:pt>
                <c:pt idx="9">
                  <c:v>142.10526315789474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Sheet1!$A$50</c:f>
              <c:strCache>
                <c:ptCount val="1"/>
                <c:pt idx="0">
                  <c:v>Commercial</c:v>
                </c:pt>
              </c:strCache>
            </c:strRef>
          </c:tx>
          <c:spPr>
            <a:ln w="12600">
              <a:solidFill>
                <a:srgbClr val="EA4335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rial"/>
                    <a:ea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Sheet1!$B$48:$K$48</c:f>
              <c:numCache>
                <c:formatCode>d\ mmm\ yy</c:formatCode>
                <c:ptCount val="10"/>
                <c:pt idx="0">
                  <c:v>44317</c:v>
                </c:pt>
                <c:pt idx="1">
                  <c:v>44501</c:v>
                </c:pt>
                <c:pt idx="2">
                  <c:v>44698</c:v>
                </c:pt>
                <c:pt idx="3">
                  <c:v>44873</c:v>
                </c:pt>
                <c:pt idx="4">
                  <c:v>45062</c:v>
                </c:pt>
                <c:pt idx="5">
                  <c:v>45236</c:v>
                </c:pt>
                <c:pt idx="6">
                  <c:v>45426</c:v>
                </c:pt>
                <c:pt idx="7">
                  <c:v>45607</c:v>
                </c:pt>
                <c:pt idx="8">
                  <c:v>45788</c:v>
                </c:pt>
                <c:pt idx="9">
                  <c:v>46154</c:v>
                </c:pt>
              </c:numCache>
            </c:numRef>
          </c:cat>
          <c:val>
            <c:numRef>
              <c:f>Sheet1!$B$50:$K$50</c:f>
              <c:numCache>
                <c:formatCode>0.0</c:formatCode>
                <c:ptCount val="10"/>
                <c:pt idx="0" formatCode="General">
                  <c:v>100</c:v>
                </c:pt>
                <c:pt idx="1">
                  <c:v>96.644295302013433</c:v>
                </c:pt>
                <c:pt idx="2">
                  <c:v>116.77852348993289</c:v>
                </c:pt>
                <c:pt idx="3">
                  <c:v>118.79194630872483</c:v>
                </c:pt>
                <c:pt idx="4">
                  <c:v>124.16107382550337</c:v>
                </c:pt>
                <c:pt idx="5">
                  <c:v>126.84563758389262</c:v>
                </c:pt>
                <c:pt idx="6">
                  <c:v>110.73825503355705</c:v>
                </c:pt>
                <c:pt idx="7">
                  <c:v>138.92617449664431</c:v>
                </c:pt>
                <c:pt idx="8">
                  <c:v>147.65100671140939</c:v>
                </c:pt>
                <c:pt idx="9">
                  <c:v>106.71140939597315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Sheet1!$A$51</c:f>
              <c:strCache>
                <c:ptCount val="1"/>
                <c:pt idx="0">
                  <c:v>Car</c:v>
                </c:pt>
              </c:strCache>
            </c:strRef>
          </c:tx>
          <c:spPr>
            <a:ln w="12600">
              <a:solidFill>
                <a:srgbClr val="FBBC04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rial"/>
                    <a:ea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Sheet1!$B$48:$K$48</c:f>
              <c:numCache>
                <c:formatCode>d\ mmm\ yy</c:formatCode>
                <c:ptCount val="10"/>
                <c:pt idx="0">
                  <c:v>44317</c:v>
                </c:pt>
                <c:pt idx="1">
                  <c:v>44501</c:v>
                </c:pt>
                <c:pt idx="2">
                  <c:v>44698</c:v>
                </c:pt>
                <c:pt idx="3">
                  <c:v>44873</c:v>
                </c:pt>
                <c:pt idx="4">
                  <c:v>45062</c:v>
                </c:pt>
                <c:pt idx="5">
                  <c:v>45236</c:v>
                </c:pt>
                <c:pt idx="6">
                  <c:v>45426</c:v>
                </c:pt>
                <c:pt idx="7">
                  <c:v>45607</c:v>
                </c:pt>
                <c:pt idx="8">
                  <c:v>45788</c:v>
                </c:pt>
                <c:pt idx="9">
                  <c:v>46154</c:v>
                </c:pt>
              </c:numCache>
            </c:numRef>
          </c:cat>
          <c:val>
            <c:numRef>
              <c:f>Sheet1!$B$51:$K$51</c:f>
              <c:numCache>
                <c:formatCode>0.0</c:formatCode>
                <c:ptCount val="10"/>
                <c:pt idx="0" formatCode="General">
                  <c:v>100</c:v>
                </c:pt>
                <c:pt idx="1">
                  <c:v>90.091743119266056</c:v>
                </c:pt>
                <c:pt idx="2">
                  <c:v>112.29357798165138</c:v>
                </c:pt>
                <c:pt idx="3">
                  <c:v>112.29357798165138</c:v>
                </c:pt>
                <c:pt idx="4">
                  <c:v>110.09174311926606</c:v>
                </c:pt>
                <c:pt idx="5">
                  <c:v>109.72477064220183</c:v>
                </c:pt>
                <c:pt idx="6">
                  <c:v>117.79816513761467</c:v>
                </c:pt>
                <c:pt idx="7">
                  <c:v>116.14678899082568</c:v>
                </c:pt>
                <c:pt idx="8">
                  <c:v>111.92660550458714</c:v>
                </c:pt>
                <c:pt idx="9">
                  <c:v>110.27522935779817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Sheet1!$A$52</c:f>
              <c:strCache>
                <c:ptCount val="1"/>
                <c:pt idx="0">
                  <c:v>Bike (%)</c:v>
                </c:pt>
              </c:strCache>
            </c:strRef>
          </c:tx>
          <c:spPr>
            <a:ln w="12600">
              <a:solidFill>
                <a:srgbClr val="34A85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rial"/>
                    <a:ea typeface="Arial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Sheet1!$B$48:$K$48</c:f>
              <c:numCache>
                <c:formatCode>d\ mmm\ yy</c:formatCode>
                <c:ptCount val="10"/>
                <c:pt idx="0">
                  <c:v>44317</c:v>
                </c:pt>
                <c:pt idx="1">
                  <c:v>44501</c:v>
                </c:pt>
                <c:pt idx="2">
                  <c:v>44698</c:v>
                </c:pt>
                <c:pt idx="3">
                  <c:v>44873</c:v>
                </c:pt>
                <c:pt idx="4">
                  <c:v>45062</c:v>
                </c:pt>
                <c:pt idx="5">
                  <c:v>45236</c:v>
                </c:pt>
                <c:pt idx="6">
                  <c:v>45426</c:v>
                </c:pt>
                <c:pt idx="7">
                  <c:v>45607</c:v>
                </c:pt>
                <c:pt idx="8">
                  <c:v>45788</c:v>
                </c:pt>
                <c:pt idx="9">
                  <c:v>46154</c:v>
                </c:pt>
              </c:numCache>
            </c:numRef>
          </c:cat>
          <c:val>
            <c:numRef>
              <c:f>Sheet1!$B$52:$K$52</c:f>
              <c:numCache>
                <c:formatCode>0.0</c:formatCode>
                <c:ptCount val="10"/>
                <c:pt idx="0" formatCode="General">
                  <c:v>100</c:v>
                </c:pt>
                <c:pt idx="1">
                  <c:v>101.88981660951244</c:v>
                </c:pt>
                <c:pt idx="2">
                  <c:v>94.654889819704962</c:v>
                </c:pt>
                <c:pt idx="3">
                  <c:v>84.7240051347882</c:v>
                </c:pt>
                <c:pt idx="4">
                  <c:v>88.356793145654834</c:v>
                </c:pt>
                <c:pt idx="5">
                  <c:v>82.755020573604384</c:v>
                </c:pt>
                <c:pt idx="6">
                  <c:v>95.516569200779728</c:v>
                </c:pt>
                <c:pt idx="7">
                  <c:v>102.94117647058823</c:v>
                </c:pt>
                <c:pt idx="8">
                  <c:v>103.07017543859649</c:v>
                </c:pt>
                <c:pt idx="9">
                  <c:v>126.0611205432937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214599552"/>
        <c:axId val="214601088"/>
      </c:lineChart>
      <c:dateAx>
        <c:axId val="2145995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rial"/>
                <a:ea typeface="Arial"/>
              </a:defRPr>
            </a:pPr>
            <a:endParaRPr lang="en-US"/>
          </a:p>
        </c:txPr>
        <c:crossAx val="214601088"/>
        <c:crosses val="autoZero"/>
        <c:auto val="1"/>
        <c:lblOffset val="100"/>
        <c:baseTimeUnit val="months"/>
      </c:dateAx>
      <c:valAx>
        <c:axId val="214601088"/>
        <c:scaling>
          <c:orientation val="minMax"/>
          <c:max val="160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Arial"/>
                <a:ea typeface="Arial"/>
              </a:defRPr>
            </a:pPr>
            <a:endParaRPr lang="en-US"/>
          </a:p>
        </c:txPr>
        <c:crossAx val="214599552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r"/>
      <c:layout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1A1A1A"/>
              </a:solidFill>
              <a:uFillTx/>
              <a:latin typeface="Arial"/>
              <a:ea typeface="Arial"/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lineWidthScale>1</cs:lineWidthScale>
    <cs:fillRef idx="0"/>
    <cs:effectRef idx="0"/>
    <cs:fontRef idx="minor"/>
    <a:defRPr sz="1800" b="0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217440</xdr:colOff>
      <xdr:row>38</xdr:row>
      <xdr:rowOff>99000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52"/>
  <sheetViews>
    <sheetView tabSelected="1" zoomScaleNormal="100" workbookViewId="0">
      <selection activeCell="K28" sqref="A1:K28"/>
    </sheetView>
  </sheetViews>
  <sheetFormatPr defaultColWidth="12.5703125" defaultRowHeight="15.75" customHeight="1" x14ac:dyDescent="0.2"/>
  <sheetData>
    <row r="1" spans="1:11" ht="15" x14ac:dyDescent="0.25">
      <c r="B1" s="1">
        <f>DATE(2021,5,1)</f>
        <v>44317</v>
      </c>
      <c r="C1" s="1">
        <f>DATE(2021,11,1)</f>
        <v>44501</v>
      </c>
      <c r="D1" s="1">
        <f>DATE(2022,5,17)</f>
        <v>44698</v>
      </c>
      <c r="E1" s="1">
        <f>DATE(2022,11,8)</f>
        <v>44873</v>
      </c>
      <c r="F1" s="1">
        <f>DATE(2023,5,16)</f>
        <v>45062</v>
      </c>
      <c r="G1" s="1">
        <f>DATE(2023,11,6)</f>
        <v>45236</v>
      </c>
      <c r="H1" s="1">
        <f>DATE(2024,5,14)</f>
        <v>45426</v>
      </c>
      <c r="I1" s="1">
        <f>DATE(2024,11,11)</f>
        <v>45607</v>
      </c>
      <c r="J1" s="1">
        <f>DATE(2025,5,11)</f>
        <v>45788</v>
      </c>
      <c r="K1" s="1">
        <f>DATE(2026,5,12)</f>
        <v>46154</v>
      </c>
    </row>
    <row r="2" spans="1:11" ht="15" x14ac:dyDescent="0.25">
      <c r="A2" s="2" t="s">
        <v>0</v>
      </c>
      <c r="B2" s="3"/>
      <c r="C2" s="3"/>
    </row>
    <row r="3" spans="1:11" ht="14.25" x14ac:dyDescent="0.2">
      <c r="A3" s="3" t="s">
        <v>1</v>
      </c>
      <c r="B3" s="4">
        <v>56</v>
      </c>
      <c r="C3" s="4">
        <v>53</v>
      </c>
      <c r="D3" s="4">
        <v>63</v>
      </c>
      <c r="E3" s="3">
        <v>58</v>
      </c>
      <c r="F3" s="3">
        <v>54</v>
      </c>
      <c r="G3" s="3">
        <v>59</v>
      </c>
      <c r="H3" s="3">
        <v>60</v>
      </c>
      <c r="I3" s="3">
        <v>72</v>
      </c>
      <c r="J3" s="3">
        <v>76</v>
      </c>
      <c r="K3" s="3">
        <v>81</v>
      </c>
    </row>
    <row r="4" spans="1:11" ht="14.25" x14ac:dyDescent="0.2">
      <c r="A4" s="3" t="s">
        <v>2</v>
      </c>
      <c r="B4" s="4">
        <v>73</v>
      </c>
      <c r="C4" s="4">
        <v>63</v>
      </c>
      <c r="D4" s="4">
        <v>87</v>
      </c>
      <c r="E4" s="3">
        <v>84</v>
      </c>
      <c r="F4" s="3">
        <v>94</v>
      </c>
      <c r="G4" s="3">
        <v>88</v>
      </c>
      <c r="H4" s="3">
        <v>74</v>
      </c>
      <c r="I4" s="3">
        <v>98</v>
      </c>
      <c r="J4" s="3">
        <v>104</v>
      </c>
      <c r="K4" s="3">
        <v>85</v>
      </c>
    </row>
    <row r="5" spans="1:11" ht="14.25" x14ac:dyDescent="0.2">
      <c r="A5" s="3" t="s">
        <v>3</v>
      </c>
      <c r="B5" s="4">
        <v>276</v>
      </c>
      <c r="C5" s="4">
        <v>271</v>
      </c>
      <c r="D5" s="4">
        <v>313</v>
      </c>
      <c r="E5" s="3">
        <v>313</v>
      </c>
      <c r="F5" s="3">
        <v>329</v>
      </c>
      <c r="G5" s="3">
        <v>328</v>
      </c>
      <c r="H5" s="3">
        <v>350</v>
      </c>
      <c r="I5" s="3">
        <v>345</v>
      </c>
      <c r="J5" s="3">
        <v>304</v>
      </c>
      <c r="K5" s="3">
        <v>289</v>
      </c>
    </row>
    <row r="6" spans="1:11" ht="14.25" x14ac:dyDescent="0.2">
      <c r="A6" s="3" t="s">
        <v>4</v>
      </c>
      <c r="B6" s="5">
        <f t="shared" ref="B6:I6" si="0">B3/(SUM(B3:B5))</f>
        <v>0.13827160493827159</v>
      </c>
      <c r="C6" s="5">
        <f t="shared" si="0"/>
        <v>0.13695090439276486</v>
      </c>
      <c r="D6" s="5">
        <f t="shared" si="0"/>
        <v>0.13606911447084233</v>
      </c>
      <c r="E6" s="5">
        <f t="shared" si="0"/>
        <v>0.12747252747252746</v>
      </c>
      <c r="F6" s="5">
        <f t="shared" si="0"/>
        <v>0.11320754716981132</v>
      </c>
      <c r="G6" s="5">
        <f t="shared" si="0"/>
        <v>0.12421052631578948</v>
      </c>
      <c r="H6" s="5">
        <f t="shared" si="0"/>
        <v>0.12396694214876033</v>
      </c>
      <c r="I6" s="5">
        <f t="shared" si="0"/>
        <v>0.13980582524271845</v>
      </c>
      <c r="J6" s="5">
        <v>0.157</v>
      </c>
      <c r="K6" s="5">
        <v>0.17799999999999999</v>
      </c>
    </row>
    <row r="7" spans="1:11" ht="14.25" x14ac:dyDescent="0.2">
      <c r="A7" s="3" t="s">
        <v>5</v>
      </c>
      <c r="B7" s="6">
        <v>0.67391304347826098</v>
      </c>
      <c r="C7" s="6">
        <v>0.77121771217712198</v>
      </c>
      <c r="D7" s="6">
        <v>0.71565495207667695</v>
      </c>
      <c r="E7" s="5">
        <v>0.69969999999999999</v>
      </c>
      <c r="F7" s="5">
        <v>0.71430000000000005</v>
      </c>
      <c r="G7" s="6">
        <v>0.747</v>
      </c>
      <c r="H7" s="6">
        <v>0.69710000000000005</v>
      </c>
      <c r="I7" s="6">
        <v>0.65510000000000002</v>
      </c>
      <c r="J7" s="6">
        <v>0.71379999999999999</v>
      </c>
      <c r="K7" s="6">
        <v>0.72319999999999995</v>
      </c>
    </row>
    <row r="8" spans="1:11" ht="14.25" x14ac:dyDescent="0.2">
      <c r="B8" s="5"/>
      <c r="C8" s="5"/>
      <c r="D8" s="7"/>
      <c r="E8" s="7"/>
      <c r="F8" s="7"/>
      <c r="G8" s="7"/>
      <c r="H8" s="7"/>
      <c r="I8" s="7"/>
      <c r="J8" s="7"/>
      <c r="K8" s="7"/>
    </row>
    <row r="9" spans="1:11" ht="15" hidden="1" x14ac:dyDescent="0.25">
      <c r="A9" s="2"/>
      <c r="B9" s="5"/>
      <c r="C9" s="5">
        <f t="shared" ref="C9:K9" si="1">(C3-B3)/B3</f>
        <v>-5.3571428571428568E-2</v>
      </c>
      <c r="D9" s="5">
        <f t="shared" si="1"/>
        <v>0.18867924528301888</v>
      </c>
      <c r="E9" s="5">
        <f t="shared" si="1"/>
        <v>-7.9365079365079361E-2</v>
      </c>
      <c r="F9" s="5">
        <f t="shared" si="1"/>
        <v>-6.8965517241379309E-2</v>
      </c>
      <c r="G9" s="5">
        <f t="shared" si="1"/>
        <v>9.2592592592592587E-2</v>
      </c>
      <c r="H9" s="5">
        <f t="shared" si="1"/>
        <v>1.6949152542372881E-2</v>
      </c>
      <c r="I9" s="5">
        <f t="shared" si="1"/>
        <v>0.2</v>
      </c>
      <c r="J9" s="5">
        <f t="shared" si="1"/>
        <v>5.5555555555555552E-2</v>
      </c>
      <c r="K9" s="5">
        <f t="shared" si="1"/>
        <v>6.5789473684210523E-2</v>
      </c>
    </row>
    <row r="10" spans="1:11" ht="15" hidden="1" x14ac:dyDescent="0.25">
      <c r="A10" s="2"/>
      <c r="B10" s="5"/>
      <c r="C10" s="5">
        <f t="shared" ref="C10:K10" si="2">(C4-B4)/B4</f>
        <v>-0.13698630136986301</v>
      </c>
      <c r="D10" s="5">
        <f t="shared" si="2"/>
        <v>0.38095238095238093</v>
      </c>
      <c r="E10" s="5">
        <f t="shared" si="2"/>
        <v>-3.4482758620689655E-2</v>
      </c>
      <c r="F10" s="5">
        <f t="shared" si="2"/>
        <v>0.11904761904761904</v>
      </c>
      <c r="G10" s="5">
        <f t="shared" si="2"/>
        <v>-6.3829787234042548E-2</v>
      </c>
      <c r="H10" s="5">
        <f t="shared" si="2"/>
        <v>-0.15909090909090909</v>
      </c>
      <c r="I10" s="5">
        <f t="shared" si="2"/>
        <v>0.32432432432432434</v>
      </c>
      <c r="J10" s="5">
        <f t="shared" si="2"/>
        <v>6.1224489795918366E-2</v>
      </c>
      <c r="K10" s="5">
        <f t="shared" si="2"/>
        <v>-0.18269230769230768</v>
      </c>
    </row>
    <row r="11" spans="1:11" ht="15" hidden="1" x14ac:dyDescent="0.25">
      <c r="A11" s="2"/>
      <c r="B11" s="5"/>
      <c r="C11" s="5">
        <f t="shared" ref="C11:K11" si="3">(C5-B5)/B5</f>
        <v>-1.8115942028985508E-2</v>
      </c>
      <c r="D11" s="5">
        <f t="shared" si="3"/>
        <v>0.15498154981549817</v>
      </c>
      <c r="E11" s="5">
        <f t="shared" si="3"/>
        <v>0</v>
      </c>
      <c r="F11" s="5">
        <f t="shared" si="3"/>
        <v>5.1118210862619806E-2</v>
      </c>
      <c r="G11" s="5">
        <f t="shared" si="3"/>
        <v>-3.0395136778115501E-3</v>
      </c>
      <c r="H11" s="5">
        <f t="shared" si="3"/>
        <v>6.7073170731707321E-2</v>
      </c>
      <c r="I11" s="5">
        <f t="shared" si="3"/>
        <v>-1.4285714285714285E-2</v>
      </c>
      <c r="J11" s="5">
        <f t="shared" si="3"/>
        <v>-0.11884057971014493</v>
      </c>
      <c r="K11" s="5">
        <f t="shared" si="3"/>
        <v>-4.9342105263157895E-2</v>
      </c>
    </row>
    <row r="12" spans="1:11" ht="15" x14ac:dyDescent="0.25">
      <c r="A12" s="2"/>
      <c r="B12" s="3"/>
      <c r="C12" s="3"/>
    </row>
    <row r="13" spans="1:11" ht="15" x14ac:dyDescent="0.25">
      <c r="A13" s="2" t="s">
        <v>6</v>
      </c>
      <c r="B13" s="3"/>
      <c r="C13" s="3"/>
    </row>
    <row r="14" spans="1:11" ht="14.25" x14ac:dyDescent="0.2">
      <c r="A14" s="3" t="s">
        <v>1</v>
      </c>
      <c r="B14" s="4">
        <v>20</v>
      </c>
      <c r="C14" s="4">
        <v>18</v>
      </c>
      <c r="D14" s="4">
        <v>18</v>
      </c>
      <c r="E14" s="3">
        <v>14</v>
      </c>
      <c r="F14" s="3">
        <v>21</v>
      </c>
      <c r="G14" s="3">
        <v>11</v>
      </c>
      <c r="H14" s="3">
        <v>24</v>
      </c>
      <c r="I14" s="3">
        <v>23</v>
      </c>
      <c r="J14" s="3">
        <v>18</v>
      </c>
      <c r="K14" s="3">
        <v>27</v>
      </c>
    </row>
    <row r="15" spans="1:11" ht="14.25" x14ac:dyDescent="0.2">
      <c r="A15" s="3" t="s">
        <v>2</v>
      </c>
      <c r="B15" s="4">
        <v>76</v>
      </c>
      <c r="C15" s="4">
        <v>81</v>
      </c>
      <c r="D15" s="4">
        <v>87</v>
      </c>
      <c r="E15" s="3">
        <v>93</v>
      </c>
      <c r="F15" s="3">
        <v>91</v>
      </c>
      <c r="G15" s="3">
        <v>101</v>
      </c>
      <c r="H15" s="3">
        <v>91</v>
      </c>
      <c r="I15" s="3">
        <v>109</v>
      </c>
      <c r="J15" s="3">
        <v>116</v>
      </c>
      <c r="K15" s="3">
        <v>74</v>
      </c>
    </row>
    <row r="16" spans="1:11" ht="14.25" x14ac:dyDescent="0.2">
      <c r="A16" s="3" t="s">
        <v>3</v>
      </c>
      <c r="B16" s="4">
        <v>269</v>
      </c>
      <c r="C16" s="4">
        <v>220</v>
      </c>
      <c r="D16" s="4">
        <v>299</v>
      </c>
      <c r="E16" s="3">
        <v>299</v>
      </c>
      <c r="F16" s="3">
        <v>271</v>
      </c>
      <c r="G16" s="3">
        <v>270</v>
      </c>
      <c r="H16" s="3">
        <v>292</v>
      </c>
      <c r="I16" s="3">
        <v>288</v>
      </c>
      <c r="J16" s="3">
        <v>306</v>
      </c>
      <c r="K16" s="3">
        <v>312</v>
      </c>
    </row>
    <row r="17" spans="1:11" ht="14.25" x14ac:dyDescent="0.2">
      <c r="A17" s="3" t="s">
        <v>4</v>
      </c>
      <c r="B17" s="5">
        <f t="shared" ref="B17:I17" si="4">B14/(SUM(B14:B16))</f>
        <v>5.4794520547945202E-2</v>
      </c>
      <c r="C17" s="5">
        <f t="shared" si="4"/>
        <v>5.6426332288401257E-2</v>
      </c>
      <c r="D17" s="5">
        <f t="shared" si="4"/>
        <v>4.4554455445544552E-2</v>
      </c>
      <c r="E17" s="5">
        <f t="shared" si="4"/>
        <v>3.4482758620689655E-2</v>
      </c>
      <c r="F17" s="5">
        <f t="shared" si="4"/>
        <v>5.4830287206266322E-2</v>
      </c>
      <c r="G17" s="5">
        <f t="shared" si="4"/>
        <v>2.8795811518324606E-2</v>
      </c>
      <c r="H17" s="5">
        <f t="shared" si="4"/>
        <v>5.896805896805897E-2</v>
      </c>
      <c r="I17" s="5">
        <f t="shared" si="4"/>
        <v>5.4761904761904762E-2</v>
      </c>
      <c r="J17" s="5">
        <v>4.0899999999999999E-2</v>
      </c>
      <c r="K17" s="5">
        <v>6.54E-2</v>
      </c>
    </row>
    <row r="18" spans="1:11" ht="14.25" x14ac:dyDescent="0.2">
      <c r="A18" s="3" t="s">
        <v>5</v>
      </c>
      <c r="B18" s="6">
        <v>0.75092936802973997</v>
      </c>
      <c r="C18" s="6">
        <v>0.72727272727272696</v>
      </c>
      <c r="D18" s="6">
        <v>0.70568561872909696</v>
      </c>
      <c r="E18" s="5">
        <v>0.75919999999999999</v>
      </c>
      <c r="F18" s="5">
        <v>0.66790000000000005</v>
      </c>
      <c r="G18" s="5">
        <v>0.6593</v>
      </c>
      <c r="H18" s="5">
        <v>0.70550000000000002</v>
      </c>
      <c r="I18" s="5">
        <v>0.75349999999999995</v>
      </c>
      <c r="J18" s="5">
        <v>0.67969999999999997</v>
      </c>
      <c r="K18" s="5">
        <v>0.65380000000000005</v>
      </c>
    </row>
    <row r="19" spans="1:11" ht="15" customHeight="1" x14ac:dyDescent="0.2"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ht="15" hidden="1" x14ac:dyDescent="0.25">
      <c r="A20" s="2"/>
      <c r="B20" s="7"/>
      <c r="C20" s="5">
        <f t="shared" ref="C20:K20" si="5">(C14-B14)/B14</f>
        <v>-0.1</v>
      </c>
      <c r="D20" s="5">
        <f t="shared" si="5"/>
        <v>0</v>
      </c>
      <c r="E20" s="5">
        <f t="shared" si="5"/>
        <v>-0.22222222222222221</v>
      </c>
      <c r="F20" s="5">
        <f t="shared" si="5"/>
        <v>0.5</v>
      </c>
      <c r="G20" s="5">
        <f t="shared" si="5"/>
        <v>-0.47619047619047616</v>
      </c>
      <c r="H20" s="5">
        <f t="shared" si="5"/>
        <v>1.1818181818181819</v>
      </c>
      <c r="I20" s="5">
        <f t="shared" si="5"/>
        <v>-4.1666666666666664E-2</v>
      </c>
      <c r="J20" s="5">
        <f t="shared" si="5"/>
        <v>-0.21739130434782608</v>
      </c>
      <c r="K20" s="5">
        <f t="shared" si="5"/>
        <v>0.5</v>
      </c>
    </row>
    <row r="21" spans="1:11" ht="15" hidden="1" x14ac:dyDescent="0.25">
      <c r="A21" s="2"/>
      <c r="B21" s="7"/>
      <c r="C21" s="5">
        <f t="shared" ref="C21:K21" si="6">(C15-B15)/B15</f>
        <v>6.5789473684210523E-2</v>
      </c>
      <c r="D21" s="5">
        <f t="shared" si="6"/>
        <v>7.407407407407407E-2</v>
      </c>
      <c r="E21" s="5">
        <f t="shared" si="6"/>
        <v>6.8965517241379309E-2</v>
      </c>
      <c r="F21" s="5">
        <f t="shared" si="6"/>
        <v>-2.1505376344086023E-2</v>
      </c>
      <c r="G21" s="5">
        <f t="shared" si="6"/>
        <v>0.10989010989010989</v>
      </c>
      <c r="H21" s="5">
        <f t="shared" si="6"/>
        <v>-9.9009900990099015E-2</v>
      </c>
      <c r="I21" s="5">
        <f t="shared" si="6"/>
        <v>0.19780219780219779</v>
      </c>
      <c r="J21" s="5">
        <f t="shared" si="6"/>
        <v>6.4220183486238536E-2</v>
      </c>
      <c r="K21" s="5">
        <f t="shared" si="6"/>
        <v>-0.36206896551724138</v>
      </c>
    </row>
    <row r="22" spans="1:11" ht="15" hidden="1" x14ac:dyDescent="0.25">
      <c r="A22" s="2"/>
      <c r="B22" s="7"/>
      <c r="C22" s="5">
        <f t="shared" ref="C22:K22" si="7">(C16-B16)/B16</f>
        <v>-0.18215613382899629</v>
      </c>
      <c r="D22" s="5">
        <f t="shared" si="7"/>
        <v>0.35909090909090907</v>
      </c>
      <c r="E22" s="5">
        <f t="shared" si="7"/>
        <v>0</v>
      </c>
      <c r="F22" s="5">
        <f t="shared" si="7"/>
        <v>-9.3645484949832769E-2</v>
      </c>
      <c r="G22" s="5">
        <f t="shared" si="7"/>
        <v>-3.6900369003690036E-3</v>
      </c>
      <c r="H22" s="5">
        <f t="shared" si="7"/>
        <v>8.1481481481481488E-2</v>
      </c>
      <c r="I22" s="5">
        <f t="shared" si="7"/>
        <v>-1.3698630136986301E-2</v>
      </c>
      <c r="J22" s="5">
        <f t="shared" si="7"/>
        <v>6.25E-2</v>
      </c>
      <c r="K22" s="5">
        <f t="shared" si="7"/>
        <v>1.9607843137254902E-2</v>
      </c>
    </row>
    <row r="23" spans="1:11" ht="15" x14ac:dyDescent="0.25">
      <c r="A23" s="2"/>
    </row>
    <row r="24" spans="1:11" ht="15" x14ac:dyDescent="0.25">
      <c r="A24" s="2" t="s">
        <v>7</v>
      </c>
    </row>
    <row r="25" spans="1:11" ht="14.25" x14ac:dyDescent="0.2">
      <c r="A25" s="3" t="s">
        <v>1</v>
      </c>
      <c r="B25" s="3">
        <f>B14+B3</f>
        <v>76</v>
      </c>
      <c r="C25" s="3">
        <f>C14+C3</f>
        <v>71</v>
      </c>
      <c r="D25" s="3">
        <f>D14+D3</f>
        <v>81</v>
      </c>
      <c r="E25" s="3">
        <f>E14+E3</f>
        <v>72</v>
      </c>
      <c r="F25" s="3">
        <f>F14+F3</f>
        <v>75</v>
      </c>
      <c r="G25" s="3">
        <f>G14+G3</f>
        <v>70</v>
      </c>
      <c r="H25" s="3">
        <f>H14+H3</f>
        <v>84</v>
      </c>
      <c r="I25" s="3">
        <f>I14+I3</f>
        <v>95</v>
      </c>
      <c r="J25" s="3">
        <f>J14+J3</f>
        <v>94</v>
      </c>
      <c r="K25" s="3">
        <f>K14+K3</f>
        <v>108</v>
      </c>
    </row>
    <row r="26" spans="1:11" ht="14.25" x14ac:dyDescent="0.2">
      <c r="A26" s="3" t="s">
        <v>2</v>
      </c>
      <c r="B26" s="3">
        <f>B15+B4</f>
        <v>149</v>
      </c>
      <c r="C26" s="3">
        <f>C15+C4</f>
        <v>144</v>
      </c>
      <c r="D26" s="3">
        <f>D15+D4</f>
        <v>174</v>
      </c>
      <c r="E26" s="3">
        <f>E15+E4</f>
        <v>177</v>
      </c>
      <c r="F26" s="3">
        <f>F15+F4</f>
        <v>185</v>
      </c>
      <c r="G26" s="3">
        <f>G15+G4</f>
        <v>189</v>
      </c>
      <c r="H26" s="3">
        <f>H15+H4</f>
        <v>165</v>
      </c>
      <c r="I26" s="3">
        <f>I15+I4</f>
        <v>207</v>
      </c>
      <c r="J26" s="3">
        <f>J15+J4</f>
        <v>220</v>
      </c>
      <c r="K26" s="3">
        <f>K15+K4</f>
        <v>159</v>
      </c>
    </row>
    <row r="27" spans="1:11" ht="14.25" x14ac:dyDescent="0.2">
      <c r="A27" s="3" t="s">
        <v>3</v>
      </c>
      <c r="B27" s="3">
        <f>B16+B5</f>
        <v>545</v>
      </c>
      <c r="C27" s="3">
        <f>C16+C5</f>
        <v>491</v>
      </c>
      <c r="D27" s="3">
        <f>D16+D5</f>
        <v>612</v>
      </c>
      <c r="E27" s="3">
        <f>E16+E5</f>
        <v>612</v>
      </c>
      <c r="F27" s="3">
        <f>F16+F5</f>
        <v>600</v>
      </c>
      <c r="G27" s="3">
        <f>G16+G5</f>
        <v>598</v>
      </c>
      <c r="H27" s="3">
        <f>H16+H5</f>
        <v>642</v>
      </c>
      <c r="I27" s="3">
        <f>I16+I5</f>
        <v>633</v>
      </c>
      <c r="J27" s="3">
        <f>J16+J5</f>
        <v>610</v>
      </c>
      <c r="K27" s="3">
        <f>K16+K5</f>
        <v>601</v>
      </c>
    </row>
    <row r="28" spans="1:11" ht="14.25" x14ac:dyDescent="0.2">
      <c r="A28" s="3" t="s">
        <v>4</v>
      </c>
      <c r="B28" s="5">
        <f t="shared" ref="B28:K28" si="8">B25/(SUM(B25:B27))</f>
        <v>9.8701298701298706E-2</v>
      </c>
      <c r="C28" s="5">
        <f t="shared" si="8"/>
        <v>0.10056657223796034</v>
      </c>
      <c r="D28" s="5">
        <f t="shared" si="8"/>
        <v>9.3425605536332182E-2</v>
      </c>
      <c r="E28" s="5">
        <f t="shared" si="8"/>
        <v>8.3623693379790948E-2</v>
      </c>
      <c r="F28" s="5">
        <f t="shared" si="8"/>
        <v>8.7209302325581398E-2</v>
      </c>
      <c r="G28" s="5">
        <f t="shared" si="8"/>
        <v>8.168028004667445E-2</v>
      </c>
      <c r="H28" s="5">
        <f t="shared" si="8"/>
        <v>9.4276094276094277E-2</v>
      </c>
      <c r="I28" s="5">
        <f t="shared" si="8"/>
        <v>0.10160427807486631</v>
      </c>
      <c r="J28" s="5">
        <f t="shared" si="8"/>
        <v>0.10173160173160173</v>
      </c>
      <c r="K28" s="5">
        <f t="shared" si="8"/>
        <v>0.12442396313364056</v>
      </c>
    </row>
    <row r="29" spans="1:11" ht="15.75" customHeight="1" x14ac:dyDescent="0.2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1:11" ht="15" x14ac:dyDescent="0.25">
      <c r="A30" s="2" t="s">
        <v>8</v>
      </c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ht="14.25" x14ac:dyDescent="0.2">
      <c r="A31" s="3" t="s">
        <v>1</v>
      </c>
      <c r="B31" s="7"/>
      <c r="C31" s="5">
        <f t="shared" ref="C31:K31" si="9">(C25-B25)/B25</f>
        <v>-6.5789473684210523E-2</v>
      </c>
      <c r="D31" s="5">
        <f t="shared" si="9"/>
        <v>0.14084507042253522</v>
      </c>
      <c r="E31" s="5">
        <f t="shared" si="9"/>
        <v>-0.1111111111111111</v>
      </c>
      <c r="F31" s="5">
        <f t="shared" si="9"/>
        <v>4.1666666666666664E-2</v>
      </c>
      <c r="G31" s="5">
        <f t="shared" si="9"/>
        <v>-6.6666666666666666E-2</v>
      </c>
      <c r="H31" s="5">
        <f t="shared" si="9"/>
        <v>0.2</v>
      </c>
      <c r="I31" s="5">
        <f t="shared" si="9"/>
        <v>0.13095238095238096</v>
      </c>
      <c r="J31" s="5">
        <f t="shared" si="9"/>
        <v>-1.0526315789473684E-2</v>
      </c>
      <c r="K31" s="5">
        <f t="shared" si="9"/>
        <v>0.14893617021276595</v>
      </c>
    </row>
    <row r="32" spans="1:11" ht="14.25" x14ac:dyDescent="0.2">
      <c r="A32" s="3" t="s">
        <v>2</v>
      </c>
      <c r="B32" s="7"/>
      <c r="C32" s="5">
        <f t="shared" ref="C32:K32" si="10">(C26-B26)/B26</f>
        <v>-3.3557046979865772E-2</v>
      </c>
      <c r="D32" s="5">
        <f t="shared" si="10"/>
        <v>0.20833333333333334</v>
      </c>
      <c r="E32" s="5">
        <f t="shared" si="10"/>
        <v>1.7241379310344827E-2</v>
      </c>
      <c r="F32" s="5">
        <f t="shared" si="10"/>
        <v>4.519774011299435E-2</v>
      </c>
      <c r="G32" s="5">
        <f t="shared" si="10"/>
        <v>2.1621621621621623E-2</v>
      </c>
      <c r="H32" s="5">
        <f t="shared" si="10"/>
        <v>-0.12698412698412698</v>
      </c>
      <c r="I32" s="5">
        <f t="shared" si="10"/>
        <v>0.25454545454545452</v>
      </c>
      <c r="J32" s="5">
        <f t="shared" si="10"/>
        <v>6.280193236714976E-2</v>
      </c>
      <c r="K32" s="5">
        <f t="shared" si="10"/>
        <v>-0.27727272727272728</v>
      </c>
    </row>
    <row r="33" spans="1:11" ht="14.25" x14ac:dyDescent="0.2">
      <c r="A33" s="3" t="s">
        <v>3</v>
      </c>
      <c r="B33" s="7"/>
      <c r="C33" s="5">
        <f t="shared" ref="C33:K33" si="11">(C27-B27)/B27</f>
        <v>-9.9082568807339455E-2</v>
      </c>
      <c r="D33" s="5">
        <f t="shared" si="11"/>
        <v>0.24643584521384929</v>
      </c>
      <c r="E33" s="5">
        <f t="shared" si="11"/>
        <v>0</v>
      </c>
      <c r="F33" s="5">
        <f t="shared" si="11"/>
        <v>-1.9607843137254902E-2</v>
      </c>
      <c r="G33" s="5">
        <f t="shared" si="11"/>
        <v>-3.3333333333333335E-3</v>
      </c>
      <c r="H33" s="5">
        <f t="shared" si="11"/>
        <v>7.3578595317725759E-2</v>
      </c>
      <c r="I33" s="5">
        <f t="shared" si="11"/>
        <v>-1.4018691588785047E-2</v>
      </c>
      <c r="J33" s="5">
        <f t="shared" si="11"/>
        <v>-3.6334913112164295E-2</v>
      </c>
      <c r="K33" s="5">
        <f t="shared" si="11"/>
        <v>-1.4754098360655738E-2</v>
      </c>
    </row>
    <row r="34" spans="1:11" ht="14.25" x14ac:dyDescent="0.2">
      <c r="A34" s="3" t="s">
        <v>4</v>
      </c>
      <c r="B34" s="7"/>
      <c r="C34" s="5">
        <f t="shared" ref="C34:K34" si="12">(C28-B28)/B28</f>
        <v>1.8898166095124434E-2</v>
      </c>
      <c r="D34" s="5">
        <f t="shared" si="12"/>
        <v>-7.1007359033091258E-2</v>
      </c>
      <c r="E34" s="5">
        <f t="shared" si="12"/>
        <v>-0.10491676345334877</v>
      </c>
      <c r="F34" s="5">
        <f t="shared" si="12"/>
        <v>4.287790697674413E-2</v>
      </c>
      <c r="G34" s="5">
        <f t="shared" si="12"/>
        <v>-6.3399455464799664E-2</v>
      </c>
      <c r="H34" s="5">
        <f t="shared" si="12"/>
        <v>0.15420875420875416</v>
      </c>
      <c r="I34" s="5">
        <f t="shared" si="12"/>
        <v>7.7731092436974819E-2</v>
      </c>
      <c r="J34" s="5">
        <f t="shared" si="12"/>
        <v>1.2531328320801339E-3</v>
      </c>
      <c r="K34" s="5">
        <f t="shared" si="12"/>
        <v>0.22306108442004124</v>
      </c>
    </row>
    <row r="35" spans="1:11" ht="15" x14ac:dyDescent="0.25">
      <c r="A35" s="2"/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1:11" ht="15" x14ac:dyDescent="0.25">
      <c r="A36" s="2" t="s">
        <v>9</v>
      </c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4.25" x14ac:dyDescent="0.2">
      <c r="A37" s="3" t="s">
        <v>1</v>
      </c>
      <c r="B37" s="7"/>
      <c r="C37" s="7"/>
      <c r="D37" s="5">
        <f t="shared" ref="D37:K40" si="13">(D25-B25)/B25</f>
        <v>6.5789473684210523E-2</v>
      </c>
      <c r="E37" s="5">
        <f t="shared" si="13"/>
        <v>1.4084507042253521E-2</v>
      </c>
      <c r="F37" s="5">
        <f t="shared" si="13"/>
        <v>-7.407407407407407E-2</v>
      </c>
      <c r="G37" s="5">
        <f t="shared" si="13"/>
        <v>-2.7777777777777776E-2</v>
      </c>
      <c r="H37" s="5">
        <f t="shared" si="13"/>
        <v>0.12</v>
      </c>
      <c r="I37" s="5">
        <f t="shared" si="13"/>
        <v>0.35714285714285715</v>
      </c>
      <c r="J37" s="5">
        <f t="shared" si="13"/>
        <v>0.11904761904761904</v>
      </c>
      <c r="K37" s="5">
        <f t="shared" si="13"/>
        <v>0.1368421052631579</v>
      </c>
    </row>
    <row r="38" spans="1:11" ht="14.25" x14ac:dyDescent="0.2">
      <c r="A38" s="3" t="s">
        <v>2</v>
      </c>
      <c r="B38" s="7"/>
      <c r="C38" s="7"/>
      <c r="D38" s="5">
        <f t="shared" si="13"/>
        <v>0.16778523489932887</v>
      </c>
      <c r="E38" s="5">
        <f t="shared" si="13"/>
        <v>0.22916666666666666</v>
      </c>
      <c r="F38" s="5">
        <f t="shared" si="13"/>
        <v>6.3218390804597707E-2</v>
      </c>
      <c r="G38" s="5">
        <f t="shared" si="13"/>
        <v>6.7796610169491525E-2</v>
      </c>
      <c r="H38" s="5">
        <f t="shared" si="13"/>
        <v>-0.10810810810810811</v>
      </c>
      <c r="I38" s="5">
        <f t="shared" si="13"/>
        <v>9.5238095238095233E-2</v>
      </c>
      <c r="J38" s="5">
        <f t="shared" si="13"/>
        <v>0.33333333333333331</v>
      </c>
      <c r="K38" s="5">
        <f t="shared" si="13"/>
        <v>-0.2318840579710145</v>
      </c>
    </row>
    <row r="39" spans="1:11" ht="14.25" x14ac:dyDescent="0.2">
      <c r="A39" s="3" t="s">
        <v>3</v>
      </c>
      <c r="B39" s="7"/>
      <c r="C39" s="7"/>
      <c r="D39" s="5">
        <f t="shared" si="13"/>
        <v>0.12293577981651377</v>
      </c>
      <c r="E39" s="5">
        <f t="shared" si="13"/>
        <v>0.24643584521384929</v>
      </c>
      <c r="F39" s="5">
        <f t="shared" si="13"/>
        <v>-1.9607843137254902E-2</v>
      </c>
      <c r="G39" s="5">
        <f t="shared" si="13"/>
        <v>-2.2875816993464051E-2</v>
      </c>
      <c r="H39" s="5">
        <f t="shared" si="13"/>
        <v>7.0000000000000007E-2</v>
      </c>
      <c r="I39" s="5">
        <f t="shared" si="13"/>
        <v>5.8528428093645488E-2</v>
      </c>
      <c r="J39" s="5">
        <f t="shared" si="13"/>
        <v>-4.9844236760124609E-2</v>
      </c>
      <c r="K39" s="5">
        <f t="shared" si="13"/>
        <v>-5.0552922590837282E-2</v>
      </c>
    </row>
    <row r="40" spans="1:11" ht="14.25" x14ac:dyDescent="0.2">
      <c r="A40" s="3" t="s">
        <v>4</v>
      </c>
      <c r="B40" s="7"/>
      <c r="C40" s="7"/>
      <c r="D40" s="5">
        <f t="shared" si="13"/>
        <v>-5.3451101802950311E-2</v>
      </c>
      <c r="E40" s="5">
        <f t="shared" si="13"/>
        <v>-0.16847426019531817</v>
      </c>
      <c r="F40" s="5">
        <f t="shared" si="13"/>
        <v>-6.6537467700258396E-2</v>
      </c>
      <c r="G40" s="5">
        <f t="shared" si="13"/>
        <v>-2.323998444185145E-2</v>
      </c>
      <c r="H40" s="5">
        <f t="shared" si="13"/>
        <v>8.103254769921435E-2</v>
      </c>
      <c r="I40" s="5">
        <f t="shared" si="13"/>
        <v>0.24392666157372037</v>
      </c>
      <c r="J40" s="5">
        <f t="shared" si="13"/>
        <v>7.9081632653061174E-2</v>
      </c>
      <c r="K40" s="5">
        <f t="shared" si="13"/>
        <v>0.22459374242056754</v>
      </c>
    </row>
    <row r="41" spans="1:11" ht="15" x14ac:dyDescent="0.25">
      <c r="A41" s="2"/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1:11" ht="15" x14ac:dyDescent="0.25">
      <c r="A42" s="2" t="s">
        <v>10</v>
      </c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1:11" ht="14.25" x14ac:dyDescent="0.2">
      <c r="A43" s="3" t="s">
        <v>1</v>
      </c>
      <c r="B43" s="7"/>
      <c r="C43" s="5">
        <f t="shared" ref="C43:K43" si="14">(C25-$B25)/$B25</f>
        <v>-6.5789473684210523E-2</v>
      </c>
      <c r="D43" s="5">
        <f t="shared" si="14"/>
        <v>6.5789473684210523E-2</v>
      </c>
      <c r="E43" s="5">
        <f t="shared" si="14"/>
        <v>-5.2631578947368418E-2</v>
      </c>
      <c r="F43" s="5">
        <f t="shared" si="14"/>
        <v>-1.3157894736842105E-2</v>
      </c>
      <c r="G43" s="5">
        <f t="shared" si="14"/>
        <v>-7.8947368421052627E-2</v>
      </c>
      <c r="H43" s="5">
        <f t="shared" si="14"/>
        <v>0.10526315789473684</v>
      </c>
      <c r="I43" s="5">
        <f t="shared" si="14"/>
        <v>0.25</v>
      </c>
      <c r="J43" s="5">
        <f t="shared" si="14"/>
        <v>0.23684210526315788</v>
      </c>
      <c r="K43" s="5">
        <f t="shared" si="14"/>
        <v>0.42105263157894735</v>
      </c>
    </row>
    <row r="44" spans="1:11" ht="14.25" x14ac:dyDescent="0.2">
      <c r="A44" s="3" t="s">
        <v>2</v>
      </c>
      <c r="B44" s="7"/>
      <c r="C44" s="5">
        <f t="shared" ref="C44:K44" si="15">(C26-$B26)/$B26</f>
        <v>-3.3557046979865772E-2</v>
      </c>
      <c r="D44" s="5">
        <f t="shared" si="15"/>
        <v>0.16778523489932887</v>
      </c>
      <c r="E44" s="5">
        <f t="shared" si="15"/>
        <v>0.18791946308724833</v>
      </c>
      <c r="F44" s="5">
        <f t="shared" si="15"/>
        <v>0.24161073825503357</v>
      </c>
      <c r="G44" s="5">
        <f t="shared" si="15"/>
        <v>0.26845637583892618</v>
      </c>
      <c r="H44" s="5">
        <f t="shared" si="15"/>
        <v>0.10738255033557047</v>
      </c>
      <c r="I44" s="5">
        <f t="shared" si="15"/>
        <v>0.38926174496644295</v>
      </c>
      <c r="J44" s="5">
        <f t="shared" si="15"/>
        <v>0.47651006711409394</v>
      </c>
      <c r="K44" s="5">
        <f t="shared" si="15"/>
        <v>6.7114093959731544E-2</v>
      </c>
    </row>
    <row r="45" spans="1:11" ht="14.25" x14ac:dyDescent="0.2">
      <c r="A45" s="3" t="s">
        <v>3</v>
      </c>
      <c r="B45" s="7"/>
      <c r="C45" s="5">
        <f t="shared" ref="C45:K45" si="16">(C27-$B27)/$B27</f>
        <v>-9.9082568807339455E-2</v>
      </c>
      <c r="D45" s="5">
        <f t="shared" si="16"/>
        <v>0.12293577981651377</v>
      </c>
      <c r="E45" s="5">
        <f t="shared" si="16"/>
        <v>0.12293577981651377</v>
      </c>
      <c r="F45" s="5">
        <f t="shared" si="16"/>
        <v>0.10091743119266056</v>
      </c>
      <c r="G45" s="5">
        <f t="shared" si="16"/>
        <v>9.7247706422018354E-2</v>
      </c>
      <c r="H45" s="5">
        <f t="shared" si="16"/>
        <v>0.1779816513761468</v>
      </c>
      <c r="I45" s="5">
        <f t="shared" si="16"/>
        <v>0.16146788990825689</v>
      </c>
      <c r="J45" s="5">
        <f t="shared" si="16"/>
        <v>0.11926605504587157</v>
      </c>
      <c r="K45" s="5">
        <f t="shared" si="16"/>
        <v>0.10275229357798166</v>
      </c>
    </row>
    <row r="46" spans="1:11" ht="14.25" x14ac:dyDescent="0.2">
      <c r="A46" s="3" t="s">
        <v>4</v>
      </c>
      <c r="B46" s="7"/>
      <c r="C46" s="5">
        <f t="shared" ref="C46:K46" si="17">(C28-$B28)/$B28</f>
        <v>1.8898166095124434E-2</v>
      </c>
      <c r="D46" s="5">
        <f t="shared" si="17"/>
        <v>-5.3451101802950311E-2</v>
      </c>
      <c r="E46" s="5">
        <f t="shared" si="17"/>
        <v>-0.15275994865211809</v>
      </c>
      <c r="F46" s="5">
        <f t="shared" si="17"/>
        <v>-0.11643206854345167</v>
      </c>
      <c r="G46" s="5">
        <f t="shared" si="17"/>
        <v>-0.17244979426395626</v>
      </c>
      <c r="H46" s="5">
        <f t="shared" si="17"/>
        <v>-4.4834307992202768E-2</v>
      </c>
      <c r="I46" s="5">
        <f t="shared" si="17"/>
        <v>2.9411764705882335E-2</v>
      </c>
      <c r="J46" s="5">
        <f t="shared" si="17"/>
        <v>3.0701754385964827E-2</v>
      </c>
      <c r="K46" s="5">
        <f t="shared" si="17"/>
        <v>0.26061120543293714</v>
      </c>
    </row>
    <row r="48" spans="1:11" ht="15" x14ac:dyDescent="0.25">
      <c r="B48" s="1">
        <f t="shared" ref="B48:K48" si="18">B1</f>
        <v>44317</v>
      </c>
      <c r="C48" s="1">
        <f t="shared" si="18"/>
        <v>44501</v>
      </c>
      <c r="D48" s="1">
        <f t="shared" si="18"/>
        <v>44698</v>
      </c>
      <c r="E48" s="1">
        <f t="shared" si="18"/>
        <v>44873</v>
      </c>
      <c r="F48" s="1">
        <f t="shared" si="18"/>
        <v>45062</v>
      </c>
      <c r="G48" s="1">
        <f t="shared" si="18"/>
        <v>45236</v>
      </c>
      <c r="H48" s="1">
        <f t="shared" si="18"/>
        <v>45426</v>
      </c>
      <c r="I48" s="1">
        <f t="shared" si="18"/>
        <v>45607</v>
      </c>
      <c r="J48" s="1">
        <f t="shared" si="18"/>
        <v>45788</v>
      </c>
      <c r="K48" s="1">
        <f t="shared" si="18"/>
        <v>46154</v>
      </c>
    </row>
    <row r="49" spans="1:11" ht="15" x14ac:dyDescent="0.25">
      <c r="A49" s="2" t="s">
        <v>11</v>
      </c>
      <c r="B49" s="3">
        <f t="shared" ref="B49:K49" si="19">B25/$B25*100</f>
        <v>100</v>
      </c>
      <c r="C49" s="8">
        <f t="shared" si="19"/>
        <v>93.421052631578945</v>
      </c>
      <c r="D49" s="8">
        <f t="shared" si="19"/>
        <v>106.57894736842107</v>
      </c>
      <c r="E49" s="8">
        <f t="shared" si="19"/>
        <v>94.73684210526315</v>
      </c>
      <c r="F49" s="8">
        <f t="shared" si="19"/>
        <v>98.68421052631578</v>
      </c>
      <c r="G49" s="8">
        <f t="shared" si="19"/>
        <v>92.10526315789474</v>
      </c>
      <c r="H49" s="8">
        <f t="shared" si="19"/>
        <v>110.5263157894737</v>
      </c>
      <c r="I49" s="8">
        <f t="shared" si="19"/>
        <v>125</v>
      </c>
      <c r="J49" s="8">
        <f t="shared" si="19"/>
        <v>123.68421052631579</v>
      </c>
      <c r="K49" s="8">
        <f t="shared" si="19"/>
        <v>142.10526315789474</v>
      </c>
    </row>
    <row r="50" spans="1:11" ht="15" x14ac:dyDescent="0.25">
      <c r="A50" s="2" t="s">
        <v>2</v>
      </c>
      <c r="B50" s="3">
        <f t="shared" ref="B50:K50" si="20">B26/$B26*100</f>
        <v>100</v>
      </c>
      <c r="C50" s="8">
        <f t="shared" si="20"/>
        <v>96.644295302013433</v>
      </c>
      <c r="D50" s="8">
        <f t="shared" si="20"/>
        <v>116.77852348993289</v>
      </c>
      <c r="E50" s="8">
        <f t="shared" si="20"/>
        <v>118.79194630872483</v>
      </c>
      <c r="F50" s="8">
        <f t="shared" si="20"/>
        <v>124.16107382550337</v>
      </c>
      <c r="G50" s="8">
        <f t="shared" si="20"/>
        <v>126.84563758389262</v>
      </c>
      <c r="H50" s="8">
        <f t="shared" si="20"/>
        <v>110.73825503355705</v>
      </c>
      <c r="I50" s="8">
        <f t="shared" si="20"/>
        <v>138.92617449664431</v>
      </c>
      <c r="J50" s="8">
        <f t="shared" si="20"/>
        <v>147.65100671140939</v>
      </c>
      <c r="K50" s="8">
        <f t="shared" si="20"/>
        <v>106.71140939597315</v>
      </c>
    </row>
    <row r="51" spans="1:11" ht="15" x14ac:dyDescent="0.25">
      <c r="A51" s="2" t="s">
        <v>12</v>
      </c>
      <c r="B51" s="3">
        <f t="shared" ref="B51:K51" si="21">B27/$B27*100</f>
        <v>100</v>
      </c>
      <c r="C51" s="8">
        <f t="shared" si="21"/>
        <v>90.091743119266056</v>
      </c>
      <c r="D51" s="8">
        <f t="shared" si="21"/>
        <v>112.29357798165138</v>
      </c>
      <c r="E51" s="8">
        <f t="shared" si="21"/>
        <v>112.29357798165138</v>
      </c>
      <c r="F51" s="8">
        <f t="shared" si="21"/>
        <v>110.09174311926606</v>
      </c>
      <c r="G51" s="8">
        <f t="shared" si="21"/>
        <v>109.72477064220183</v>
      </c>
      <c r="H51" s="8">
        <f t="shared" si="21"/>
        <v>117.79816513761467</v>
      </c>
      <c r="I51" s="8">
        <f t="shared" si="21"/>
        <v>116.14678899082568</v>
      </c>
      <c r="J51" s="8">
        <f t="shared" si="21"/>
        <v>111.92660550458714</v>
      </c>
      <c r="K51" s="8">
        <f t="shared" si="21"/>
        <v>110.27522935779817</v>
      </c>
    </row>
    <row r="52" spans="1:11" ht="15" x14ac:dyDescent="0.25">
      <c r="A52" s="2" t="s">
        <v>13</v>
      </c>
      <c r="B52" s="3">
        <f t="shared" ref="B52:K52" si="22">B28/$B28*100</f>
        <v>100</v>
      </c>
      <c r="C52" s="8">
        <f t="shared" si="22"/>
        <v>101.88981660951244</v>
      </c>
      <c r="D52" s="8">
        <f t="shared" si="22"/>
        <v>94.654889819704962</v>
      </c>
      <c r="E52" s="8">
        <f t="shared" si="22"/>
        <v>84.7240051347882</v>
      </c>
      <c r="F52" s="8">
        <f t="shared" si="22"/>
        <v>88.356793145654834</v>
      </c>
      <c r="G52" s="8">
        <f t="shared" si="22"/>
        <v>82.755020573604384</v>
      </c>
      <c r="H52" s="8">
        <f t="shared" si="22"/>
        <v>95.516569200779728</v>
      </c>
      <c r="I52" s="8">
        <f t="shared" si="22"/>
        <v>102.94117647058823</v>
      </c>
      <c r="J52" s="8">
        <f t="shared" si="22"/>
        <v>103.07017543859649</v>
      </c>
      <c r="K52" s="8">
        <f t="shared" si="22"/>
        <v>126.0611205432937</v>
      </c>
    </row>
  </sheetData>
  <pageMargins left="0.23622047244094491" right="0.23622047244094491" top="0.74803149606299213" bottom="0.74803149606299213" header="0.31496062992125984" footer="0.31496062992125984"/>
  <pageSetup paperSize="9" scale="73" orientation="portrait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zoomScaleNormal="100" workbookViewId="0"/>
  </sheetViews>
  <sheetFormatPr defaultColWidth="8.5703125" defaultRowHeight="12.75" x14ac:dyDescent="0.2"/>
  <sheetData/>
  <pageMargins left="0.74791666666666701" right="0.74791666666666701" top="0.98402777777777795" bottom="0.98402777777777795" header="0.511811023622047" footer="0.511811023622047"/>
  <pageSetup paperSize="77" orientation="landscape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Chart1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Dave</cp:lastModifiedBy>
  <cp:revision>1</cp:revision>
  <cp:lastPrinted>2026-05-20T13:20:22Z</cp:lastPrinted>
  <dcterms:modified xsi:type="dcterms:W3CDTF">2026-05-20T13:21:14Z</dcterms:modified>
  <dc:language>en-GB</dc:language>
</cp:coreProperties>
</file>